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E:\DAIHOC\THI ĐẦU RA TIN HỌC\THCB-010100089624\26110700965-ĐẶNG THANH DUY\"/>
    </mc:Choice>
  </mc:AlternateContent>
  <xr:revisionPtr revIDLastSave="0" documentId="13_ncr:1_{F80628D8-27AB-4762-8FC4-256714260A1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6110700965-ĐẶNG THANH DUY" sheetId="1" r:id="rId1"/>
    <sheet name="26110700965-ĐẶNG THANH DUY (2)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2" i="1" l="1"/>
  <c r="K3" i="1" s="1"/>
  <c r="I12" i="1"/>
  <c r="H12" i="1"/>
  <c r="H13" i="1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N17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12" i="2"/>
  <c r="D12" i="2"/>
  <c r="D31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G12" i="1"/>
  <c r="F12" i="1"/>
  <c r="F13" i="1"/>
  <c r="F14" i="1"/>
  <c r="F15" i="1"/>
  <c r="F16" i="1"/>
  <c r="F17" i="1"/>
  <c r="F18" i="1"/>
  <c r="F19" i="1"/>
  <c r="F20" i="1"/>
  <c r="F21" i="1"/>
  <c r="H21" i="1" s="1"/>
  <c r="F22" i="1"/>
  <c r="F23" i="1"/>
  <c r="F24" i="1"/>
  <c r="F25" i="1"/>
  <c r="F26" i="1"/>
  <c r="F27" i="1"/>
  <c r="H27" i="1" s="1"/>
  <c r="I27" i="1" s="1"/>
  <c r="F28" i="1"/>
  <c r="F29" i="1"/>
  <c r="F30" i="1"/>
  <c r="F31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H20" i="1"/>
  <c r="H14" i="1"/>
  <c r="H15" i="1"/>
  <c r="I15" i="1" s="1"/>
  <c r="H16" i="1"/>
  <c r="H17" i="1"/>
  <c r="H18" i="1"/>
  <c r="H22" i="1"/>
  <c r="H23" i="1"/>
  <c r="I23" i="1" s="1"/>
  <c r="H24" i="1"/>
  <c r="H25" i="1"/>
  <c r="H26" i="1"/>
  <c r="H28" i="1"/>
  <c r="H29" i="1"/>
  <c r="H30" i="1"/>
  <c r="H31" i="1"/>
  <c r="I31" i="1" s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H19" i="1" l="1"/>
  <c r="K4" i="2"/>
  <c r="J4" i="2"/>
  <c r="K6" i="2"/>
  <c r="J6" i="2"/>
  <c r="K5" i="2"/>
  <c r="J5" i="2"/>
  <c r="J3" i="2"/>
  <c r="K7" i="2"/>
  <c r="J7" i="2"/>
  <c r="I26" i="1"/>
  <c r="J26" i="1" s="1"/>
  <c r="I22" i="1"/>
  <c r="J22" i="1" s="1"/>
  <c r="I18" i="1"/>
  <c r="J18" i="1" s="1"/>
  <c r="J5" i="1"/>
  <c r="I14" i="1"/>
  <c r="J14" i="1" s="1"/>
  <c r="I28" i="1"/>
  <c r="J28" i="1" s="1"/>
  <c r="I17" i="1"/>
  <c r="J17" i="1" s="1"/>
  <c r="J7" i="1"/>
  <c r="I25" i="1"/>
  <c r="J25" i="1" s="1"/>
  <c r="I24" i="1"/>
  <c r="J24" i="1" s="1"/>
  <c r="I20" i="1"/>
  <c r="J20" i="1" s="1"/>
  <c r="I16" i="1"/>
  <c r="J16" i="1" s="1"/>
  <c r="I13" i="1"/>
  <c r="J13" i="1" s="1"/>
  <c r="K4" i="1" s="1"/>
  <c r="J4" i="1"/>
  <c r="I29" i="1"/>
  <c r="J29" i="1" s="1"/>
  <c r="I21" i="1"/>
  <c r="J21" i="1" s="1"/>
  <c r="J6" i="1"/>
  <c r="I30" i="1"/>
  <c r="J30" i="1" s="1"/>
  <c r="J12" i="1"/>
  <c r="J3" i="1"/>
  <c r="J27" i="1"/>
  <c r="I19" i="1"/>
  <c r="J19" i="1" s="1"/>
  <c r="J31" i="1"/>
  <c r="J23" i="1"/>
  <c r="J15" i="1"/>
  <c r="K7" i="1" l="1"/>
  <c r="K5" i="1"/>
  <c r="K6" i="1"/>
  <c r="K3" i="2"/>
</calcChain>
</file>

<file path=xl/sharedStrings.xml><?xml version="1.0" encoding="utf-8"?>
<sst xmlns="http://schemas.openxmlformats.org/spreadsheetml/2006/main" count="170" uniqueCount="59">
  <si>
    <t>BẢNG TÊN HÀNG VÀ ĐƠN GIÁ</t>
  </si>
  <si>
    <t>Mã Hàng</t>
  </si>
  <si>
    <t>Tên Hàng</t>
  </si>
  <si>
    <t>Đơn Giá Sỉ</t>
  </si>
  <si>
    <t>Đơn Giá Lẻ</t>
  </si>
  <si>
    <t>YC</t>
  </si>
  <si>
    <t>YD</t>
  </si>
  <si>
    <t>YS</t>
  </si>
  <si>
    <t>YT</t>
  </si>
  <si>
    <t>YV</t>
  </si>
  <si>
    <t>Sữa Chua Dừa</t>
  </si>
  <si>
    <t>Sữa Chua Chanh</t>
  </si>
  <si>
    <t>Sữa Chua Dâu</t>
  </si>
  <si>
    <t>Sữa Tươi TT</t>
  </si>
  <si>
    <t>Sữa Chua Vải</t>
  </si>
  <si>
    <t>PHÍ CHUYỂN CHO</t>
  </si>
  <si>
    <t>Khu Vực</t>
  </si>
  <si>
    <t>Chi Phí Chuyển Cho</t>
  </si>
  <si>
    <t>A</t>
  </si>
  <si>
    <t>B</t>
  </si>
  <si>
    <t>C</t>
  </si>
  <si>
    <t>D</t>
  </si>
  <si>
    <t>E</t>
  </si>
  <si>
    <t>BẢNG THỐNG KÊ</t>
  </si>
  <si>
    <t>Thành Tiền</t>
  </si>
  <si>
    <t>Tổng Cộng</t>
  </si>
  <si>
    <t>Cửa Hàng Vinamilk số 1</t>
  </si>
  <si>
    <t>BÁO CÁO DOANH THU</t>
  </si>
  <si>
    <t>QUÍ 2/1997</t>
  </si>
  <si>
    <t>STT</t>
  </si>
  <si>
    <t>Ngày Xuất</t>
  </si>
  <si>
    <t>Tổng Số Hợp</t>
  </si>
  <si>
    <t>Số Thùng</t>
  </si>
  <si>
    <t>Số Hộp Lẻ</t>
  </si>
  <si>
    <t>Chuyển Cho</t>
  </si>
  <si>
    <t>Mã Hóa Đơn</t>
  </si>
  <si>
    <t>07/05/1997</t>
  </si>
  <si>
    <t>10/05/1997</t>
  </si>
  <si>
    <t>15/05/1997</t>
  </si>
  <si>
    <t>22/05/1997</t>
  </si>
  <si>
    <t>29/05/1997</t>
  </si>
  <si>
    <t>01/06/1997</t>
  </si>
  <si>
    <t>03/06/1997</t>
  </si>
  <si>
    <t>09/06/1997</t>
  </si>
  <si>
    <t>14/06/1997</t>
  </si>
  <si>
    <t>20/06/1997</t>
  </si>
  <si>
    <t>07/06/1997</t>
  </si>
  <si>
    <t>YC08A</t>
  </si>
  <si>
    <t>YD09D</t>
  </si>
  <si>
    <t>YS10D</t>
  </si>
  <si>
    <t>YC11B</t>
  </si>
  <si>
    <t>YC13E</t>
  </si>
  <si>
    <t>YV14A</t>
  </si>
  <si>
    <t>YS15A</t>
  </si>
  <si>
    <t>YT16E</t>
  </si>
  <si>
    <t>YT17B</t>
  </si>
  <si>
    <t>YV18E</t>
  </si>
  <si>
    <t>YC09D</t>
  </si>
  <si>
    <t>Tổng Số Hộp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</si>
</sst>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0.0%"/>
    <numFmt numFmtId="165" formatCode="_(* #,##0_);_(* \(#,##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Dot">
        <color indexed="64"/>
      </bottom>
      <diagonal/>
    </border>
    <border>
      <left/>
      <right/>
      <top style="medium">
        <color indexed="64"/>
      </top>
      <bottom style="dashDot">
        <color indexed="64"/>
      </bottom>
      <diagonal/>
    </border>
    <border>
      <left/>
      <right style="medium">
        <color indexed="64"/>
      </right>
      <top style="medium">
        <color indexed="64"/>
      </top>
      <bottom style="dashDot">
        <color indexed="64"/>
      </bottom>
      <diagonal/>
    </border>
    <border>
      <left style="medium">
        <color indexed="64"/>
      </left>
      <right/>
      <top style="dashDot">
        <color indexed="64"/>
      </top>
      <bottom style="medium">
        <color indexed="64"/>
      </bottom>
      <diagonal/>
    </border>
    <border>
      <left/>
      <right/>
      <top style="dashDot">
        <color indexed="64"/>
      </top>
      <bottom style="medium">
        <color indexed="64"/>
      </bottom>
      <diagonal/>
    </border>
    <border>
      <left/>
      <right style="medium">
        <color indexed="64"/>
      </right>
      <top style="dashDot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/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64" fontId="2" fillId="0" borderId="1" xfId="0" applyNumberFormat="1" applyFont="1" applyBorder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/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14" fontId="2" fillId="0" borderId="2" xfId="0" quotePrefix="1" applyNumberFormat="1" applyFont="1" applyBorder="1" applyAlignment="1">
      <alignment horizontal="right"/>
    </xf>
    <xf numFmtId="0" fontId="2" fillId="0" borderId="1" xfId="0" quotePrefix="1" applyFont="1" applyBorder="1" applyAlignment="1">
      <alignment horizontal="right"/>
    </xf>
    <xf numFmtId="165" fontId="2" fillId="0" borderId="2" xfId="1" applyNumberFormat="1" applyFont="1" applyBorder="1"/>
    <xf numFmtId="165" fontId="2" fillId="0" borderId="1" xfId="1" applyNumberFormat="1" applyFont="1" applyBorder="1"/>
    <xf numFmtId="165" fontId="2" fillId="0" borderId="2" xfId="1" applyNumberFormat="1" applyFont="1" applyBorder="1" applyAlignment="1">
      <alignment horizontal="right"/>
    </xf>
    <xf numFmtId="165" fontId="2" fillId="0" borderId="2" xfId="0" applyNumberFormat="1" applyFont="1" applyBorder="1"/>
    <xf numFmtId="165" fontId="2" fillId="0" borderId="0" xfId="0" applyNumberFormat="1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1512489063867014"/>
          <c:y val="6.944444444444444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'26110700965-ĐẶNG THANH DUY'!$J$2</c:f>
              <c:strCache>
                <c:ptCount val="1"/>
                <c:pt idx="0">
                  <c:v>Thành Tiền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D303-4816-8519-FCC82919A26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D303-4816-8519-FCC82919A26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D303-4816-8519-FCC82919A26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D303-4816-8519-FCC82919A265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D303-4816-8519-FCC82919A26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'26110700965-ĐẶNG THANH DUY'!$I$3:$I$7</c:f>
              <c:strCache>
                <c:ptCount val="5"/>
                <c:pt idx="0">
                  <c:v>Sữa Chua Dừa</c:v>
                </c:pt>
                <c:pt idx="1">
                  <c:v>Sữa Chua Chanh</c:v>
                </c:pt>
                <c:pt idx="2">
                  <c:v>Sữa Chua Dâu</c:v>
                </c:pt>
                <c:pt idx="3">
                  <c:v>Sữa Tươi TT</c:v>
                </c:pt>
                <c:pt idx="4">
                  <c:v>Sữa Chua Vải</c:v>
                </c:pt>
              </c:strCache>
            </c:strRef>
          </c:cat>
          <c:val>
            <c:numRef>
              <c:f>'26110700965-ĐẶNG THANH DUY'!$J$3:$J$7</c:f>
              <c:numCache>
                <c:formatCode>_(* #,##0_);_(* \(#,##0\);_(* "-"??_);_(@_)</c:formatCode>
                <c:ptCount val="5"/>
                <c:pt idx="0">
                  <c:v>15274100</c:v>
                </c:pt>
                <c:pt idx="1">
                  <c:v>783900</c:v>
                </c:pt>
                <c:pt idx="2">
                  <c:v>2820600</c:v>
                </c:pt>
                <c:pt idx="3">
                  <c:v>9450000</c:v>
                </c:pt>
                <c:pt idx="4">
                  <c:v>6683600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D5B-4279-ADE9-98E82C537F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1512489063867014"/>
          <c:y val="6.944444444444444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'26110700965-ĐẶNG THANH DUY (2)'!$J$2</c:f>
              <c:strCache>
                <c:ptCount val="1"/>
                <c:pt idx="0">
                  <c:v>Thành Tiền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5A4-436A-96E7-55B646E6C4E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5A4-436A-96E7-55B646E6C4E6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5A4-436A-96E7-55B646E6C4E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5A4-436A-96E7-55B646E6C4E6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5A4-436A-96E7-55B646E6C4E6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'26110700965-ĐẶNG THANH DUY (2)'!$I$3:$I$7</c:f>
              <c:strCache>
                <c:ptCount val="5"/>
                <c:pt idx="0">
                  <c:v>Sữa Chua Dừa</c:v>
                </c:pt>
                <c:pt idx="1">
                  <c:v>Sữa Chua Chanh</c:v>
                </c:pt>
                <c:pt idx="2">
                  <c:v>Sữa Chua Dâu</c:v>
                </c:pt>
                <c:pt idx="3">
                  <c:v>Sữa Tươi TT</c:v>
                </c:pt>
                <c:pt idx="4">
                  <c:v>Sữa Chua Vải</c:v>
                </c:pt>
              </c:strCache>
            </c:strRef>
          </c:cat>
          <c:val>
            <c:numRef>
              <c:f>'26110700965-ĐẶNG THANH DUY (2)'!$J$3:$J$7</c:f>
              <c:numCache>
                <c:formatCode>_(* #,##0_);_(* \(#,##0\);_(* "-"??_);_(@_)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5A4-436A-96E7-55B646E6C4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218513</xdr:colOff>
      <xdr:row>0</xdr:row>
      <xdr:rowOff>270061</xdr:rowOff>
    </xdr:from>
    <xdr:to>
      <xdr:col>18</xdr:col>
      <xdr:colOff>487455</xdr:colOff>
      <xdr:row>10</xdr:row>
      <xdr:rowOff>166967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613F826-74AD-414D-8156-DF6D54C1BCC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218513</xdr:colOff>
      <xdr:row>0</xdr:row>
      <xdr:rowOff>270061</xdr:rowOff>
    </xdr:from>
    <xdr:to>
      <xdr:col>18</xdr:col>
      <xdr:colOff>487455</xdr:colOff>
      <xdr:row>10</xdr:row>
      <xdr:rowOff>166967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5CC34F4-9906-4920-85D0-2F784160586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1"/>
  <sheetViews>
    <sheetView tabSelected="1" zoomScale="85" zoomScaleNormal="85" workbookViewId="0">
      <selection activeCell="R16" sqref="R16"/>
    </sheetView>
  </sheetViews>
  <sheetFormatPr defaultRowHeight="16.5" x14ac:dyDescent="0.25"/>
  <cols>
    <col min="1" max="1" width="6.85546875" style="1" customWidth="1"/>
    <col min="2" max="2" width="17" style="1" bestFit="1" customWidth="1"/>
    <col min="3" max="3" width="12.85546875" style="1" bestFit="1" customWidth="1"/>
    <col min="4" max="4" width="18.28515625" style="1" bestFit="1" customWidth="1"/>
    <col min="5" max="5" width="9.7109375" style="1" bestFit="1" customWidth="1"/>
    <col min="6" max="6" width="9.85546875" style="1" bestFit="1" customWidth="1"/>
    <col min="7" max="7" width="11.28515625" style="1" customWidth="1"/>
    <col min="8" max="8" width="13.140625" style="1" bestFit="1" customWidth="1"/>
    <col min="9" max="9" width="18.28515625" style="1" bestFit="1" customWidth="1"/>
    <col min="10" max="10" width="13.85546875" style="1" bestFit="1" customWidth="1"/>
    <col min="11" max="11" width="14.5703125" style="1" bestFit="1" customWidth="1"/>
    <col min="12" max="14" width="9.140625" style="1"/>
    <col min="15" max="15" width="10" style="1" bestFit="1" customWidth="1"/>
    <col min="16" max="16" width="11" style="1" customWidth="1"/>
    <col min="17" max="16384" width="9.140625" style="1"/>
  </cols>
  <sheetData>
    <row r="1" spans="1:15" ht="39" customHeight="1" x14ac:dyDescent="0.25">
      <c r="A1" s="23" t="s">
        <v>0</v>
      </c>
      <c r="B1" s="23"/>
      <c r="C1" s="23"/>
      <c r="D1" s="23"/>
      <c r="F1" s="24" t="s">
        <v>15</v>
      </c>
      <c r="G1" s="24"/>
      <c r="I1" s="23" t="s">
        <v>23</v>
      </c>
      <c r="J1" s="23"/>
      <c r="K1" s="23"/>
    </row>
    <row r="2" spans="1:15" ht="49.5" x14ac:dyDescent="0.25">
      <c r="A2" s="3" t="s">
        <v>1</v>
      </c>
      <c r="B2" s="4" t="s">
        <v>2</v>
      </c>
      <c r="C2" s="4" t="s">
        <v>3</v>
      </c>
      <c r="D2" s="4" t="s">
        <v>4</v>
      </c>
      <c r="F2" s="4" t="s">
        <v>16</v>
      </c>
      <c r="G2" s="3" t="s">
        <v>17</v>
      </c>
      <c r="I2" s="4" t="s">
        <v>2</v>
      </c>
      <c r="J2" s="4" t="s">
        <v>24</v>
      </c>
      <c r="K2" s="4" t="s">
        <v>25</v>
      </c>
    </row>
    <row r="3" spans="1:15" x14ac:dyDescent="0.25">
      <c r="A3" s="2" t="s">
        <v>5</v>
      </c>
      <c r="B3" s="2" t="s">
        <v>10</v>
      </c>
      <c r="C3" s="15">
        <v>2000</v>
      </c>
      <c r="D3" s="15">
        <v>2300</v>
      </c>
      <c r="F3" s="6" t="s">
        <v>18</v>
      </c>
      <c r="G3" s="5">
        <v>0.02</v>
      </c>
      <c r="I3" s="2" t="s">
        <v>10</v>
      </c>
      <c r="J3" s="16">
        <f>SUMIF($D$12:$D$31,I3,$H$12:$H$31)</f>
        <v>15274100</v>
      </c>
      <c r="K3" s="16">
        <f>SUMIF($D$12:$D$31,I3,$J$12:$J$31)</f>
        <v>15485062</v>
      </c>
    </row>
    <row r="4" spans="1:15" x14ac:dyDescent="0.25">
      <c r="A4" s="2" t="s">
        <v>6</v>
      </c>
      <c r="B4" s="2" t="s">
        <v>11</v>
      </c>
      <c r="C4" s="15">
        <v>2400</v>
      </c>
      <c r="D4" s="15">
        <v>2700</v>
      </c>
      <c r="F4" s="6" t="s">
        <v>19</v>
      </c>
      <c r="G4" s="5">
        <v>5.0000000000000001E-3</v>
      </c>
      <c r="I4" s="2" t="s">
        <v>11</v>
      </c>
      <c r="J4" s="16">
        <f t="shared" ref="J4:J7" si="0">SUMIF($D$12:$D$31,I4,$H$12:$H$31)</f>
        <v>783900</v>
      </c>
      <c r="K4" s="16">
        <f t="shared" ref="K4:K7" si="1">SUMIF($D$12:$D$31,I4,$J$12:$J$31)</f>
        <v>807417</v>
      </c>
    </row>
    <row r="5" spans="1:15" x14ac:dyDescent="0.25">
      <c r="A5" s="2" t="s">
        <v>7</v>
      </c>
      <c r="B5" s="2" t="s">
        <v>12</v>
      </c>
      <c r="C5" s="15">
        <v>2200</v>
      </c>
      <c r="D5" s="15">
        <v>2500</v>
      </c>
      <c r="F5" s="6" t="s">
        <v>20</v>
      </c>
      <c r="G5" s="5">
        <v>0.01</v>
      </c>
      <c r="I5" s="2" t="s">
        <v>12</v>
      </c>
      <c r="J5" s="16">
        <f t="shared" si="0"/>
        <v>2820600</v>
      </c>
      <c r="K5" s="16">
        <f t="shared" si="1"/>
        <v>2897604</v>
      </c>
    </row>
    <row r="6" spans="1:15" x14ac:dyDescent="0.25">
      <c r="A6" s="2" t="s">
        <v>8</v>
      </c>
      <c r="B6" s="2" t="s">
        <v>13</v>
      </c>
      <c r="C6" s="15">
        <v>2600</v>
      </c>
      <c r="D6" s="15">
        <v>3000</v>
      </c>
      <c r="F6" s="6" t="s">
        <v>21</v>
      </c>
      <c r="G6" s="5">
        <v>0.03</v>
      </c>
      <c r="I6" s="2" t="s">
        <v>13</v>
      </c>
      <c r="J6" s="16">
        <f t="shared" si="0"/>
        <v>9450000</v>
      </c>
      <c r="K6" s="16">
        <f t="shared" si="1"/>
        <v>9629610</v>
      </c>
    </row>
    <row r="7" spans="1:15" x14ac:dyDescent="0.25">
      <c r="A7" s="2" t="s">
        <v>9</v>
      </c>
      <c r="B7" s="2" t="s">
        <v>14</v>
      </c>
      <c r="C7" s="15">
        <v>2300</v>
      </c>
      <c r="D7" s="15">
        <v>2500</v>
      </c>
      <c r="F7" s="6" t="s">
        <v>22</v>
      </c>
      <c r="G7" s="5">
        <v>2.5000000000000001E-2</v>
      </c>
      <c r="I7" s="2" t="s">
        <v>14</v>
      </c>
      <c r="J7" s="16">
        <f t="shared" si="0"/>
        <v>6683600</v>
      </c>
      <c r="K7" s="16">
        <f t="shared" si="1"/>
        <v>6827934</v>
      </c>
    </row>
    <row r="8" spans="1:15" ht="17.25" thickBot="1" x14ac:dyDescent="0.3">
      <c r="D8" s="17"/>
    </row>
    <row r="9" spans="1:15" x14ac:dyDescent="0.25">
      <c r="A9" s="25" t="s">
        <v>26</v>
      </c>
      <c r="B9" s="26"/>
      <c r="C9" s="27"/>
      <c r="D9" s="31" t="s">
        <v>27</v>
      </c>
      <c r="E9" s="32"/>
      <c r="F9" s="32"/>
      <c r="G9" s="32"/>
      <c r="H9" s="32"/>
      <c r="I9" s="32"/>
      <c r="J9" s="33"/>
    </row>
    <row r="10" spans="1:15" ht="17.25" thickBot="1" x14ac:dyDescent="0.3">
      <c r="A10" s="28"/>
      <c r="B10" s="29"/>
      <c r="C10" s="30"/>
      <c r="D10" s="34" t="s">
        <v>28</v>
      </c>
      <c r="E10" s="35"/>
      <c r="F10" s="35"/>
      <c r="G10" s="35"/>
      <c r="H10" s="35"/>
      <c r="I10" s="35"/>
      <c r="J10" s="36"/>
    </row>
    <row r="11" spans="1:15" ht="33.75" thickBot="1" x14ac:dyDescent="0.3">
      <c r="A11" s="8" t="s">
        <v>29</v>
      </c>
      <c r="B11" s="9" t="s">
        <v>30</v>
      </c>
      <c r="C11" s="9" t="s">
        <v>35</v>
      </c>
      <c r="D11" s="9" t="s">
        <v>2</v>
      </c>
      <c r="E11" s="9" t="s">
        <v>31</v>
      </c>
      <c r="F11" s="9" t="s">
        <v>32</v>
      </c>
      <c r="G11" s="9" t="s">
        <v>33</v>
      </c>
      <c r="H11" s="9" t="s">
        <v>24</v>
      </c>
      <c r="I11" s="9" t="s">
        <v>34</v>
      </c>
      <c r="J11" s="10" t="s">
        <v>25</v>
      </c>
    </row>
    <row r="12" spans="1:15" x14ac:dyDescent="0.25">
      <c r="A12" s="7">
        <v>1</v>
      </c>
      <c r="B12" s="11" t="s">
        <v>36</v>
      </c>
      <c r="C12" s="7" t="s">
        <v>47</v>
      </c>
      <c r="D12" s="7" t="str">
        <f>VLOOKUP(LEFT(C12,2),$A$3:$B$7,2,0)</f>
        <v>Sữa Chua Dừa</v>
      </c>
      <c r="E12" s="13">
        <v>128</v>
      </c>
      <c r="F12" s="7">
        <f>INT(E12/24)</f>
        <v>5</v>
      </c>
      <c r="G12" s="16">
        <f>MOD(E12,24)</f>
        <v>8</v>
      </c>
      <c r="H12" s="16">
        <f>(24*F12*(VLOOKUP(LEFT(C12,2),$A$3:$D$7,3,0)))+(G12*(VLOOKUP(LEFT(C12,2),$A$3:$D$7,4,0)))</f>
        <v>258400</v>
      </c>
      <c r="I12" s="16">
        <f>H12*(VLOOKUP(RIGHT(C12,1),$F$3:$G$7,2,0))</f>
        <v>5168</v>
      </c>
      <c r="J12" s="16">
        <f>H12+I12</f>
        <v>263568</v>
      </c>
    </row>
    <row r="13" spans="1:15" x14ac:dyDescent="0.25">
      <c r="A13" s="2">
        <v>2</v>
      </c>
      <c r="B13" s="12" t="s">
        <v>37</v>
      </c>
      <c r="C13" s="2" t="s">
        <v>48</v>
      </c>
      <c r="D13" s="7" t="str">
        <f t="shared" ref="D13:D31" si="2">VLOOKUP(LEFT(C13,2),$A$3:$B$7,2,0)</f>
        <v>Sữa Chua Chanh</v>
      </c>
      <c r="E13" s="14">
        <v>325</v>
      </c>
      <c r="F13" s="7">
        <f t="shared" ref="F13:F31" si="3">INT(E13/24)</f>
        <v>13</v>
      </c>
      <c r="G13" s="16">
        <f t="shared" ref="G13:G31" si="4">MOD(E13,24)</f>
        <v>13</v>
      </c>
      <c r="H13" s="16">
        <f>(24*F13*(VLOOKUP(LEFT(C13,2),$A$3:$D$7,3,0)))+(G13*(VLOOKUP(LEFT(C13,2),$A$3:$D$7,4,0)))</f>
        <v>783900</v>
      </c>
      <c r="I13" s="16">
        <f t="shared" ref="I13:I31" si="5">H13*(VLOOKUP(RIGHT(C13,1),$F$3:$G$7,2,0))</f>
        <v>23517</v>
      </c>
      <c r="J13" s="16">
        <f t="shared" ref="J13:J31" si="6">H13+I13</f>
        <v>807417</v>
      </c>
    </row>
    <row r="14" spans="1:15" x14ac:dyDescent="0.25">
      <c r="A14" s="7">
        <v>3</v>
      </c>
      <c r="B14" s="12" t="s">
        <v>38</v>
      </c>
      <c r="C14" s="2" t="s">
        <v>49</v>
      </c>
      <c r="D14" s="7" t="str">
        <f t="shared" si="2"/>
        <v>Sữa Chua Dâu</v>
      </c>
      <c r="E14" s="14">
        <v>456</v>
      </c>
      <c r="F14" s="7">
        <f t="shared" si="3"/>
        <v>19</v>
      </c>
      <c r="G14" s="16">
        <f t="shared" si="4"/>
        <v>0</v>
      </c>
      <c r="H14" s="16">
        <f t="shared" ref="H13:H31" si="7">(24*F14*(VLOOKUP(LEFT(C14,2),$A$3:$D$7,3,0)))+(G14*(VLOOKUP(LEFT(C14,2),$A$3:$D$7,4,0)))</f>
        <v>1003200</v>
      </c>
      <c r="I14" s="16">
        <f t="shared" si="5"/>
        <v>30096</v>
      </c>
      <c r="J14" s="16">
        <f t="shared" si="6"/>
        <v>1033296</v>
      </c>
      <c r="O14" s="17"/>
    </row>
    <row r="15" spans="1:15" x14ac:dyDescent="0.25">
      <c r="A15" s="2">
        <v>4</v>
      </c>
      <c r="B15" s="12" t="s">
        <v>39</v>
      </c>
      <c r="C15" s="2" t="s">
        <v>50</v>
      </c>
      <c r="D15" s="7" t="str">
        <f t="shared" si="2"/>
        <v>Sữa Chua Dừa</v>
      </c>
      <c r="E15" s="14">
        <v>2130</v>
      </c>
      <c r="F15" s="7">
        <f t="shared" si="3"/>
        <v>88</v>
      </c>
      <c r="G15" s="16">
        <f t="shared" si="4"/>
        <v>18</v>
      </c>
      <c r="H15" s="16">
        <f t="shared" si="7"/>
        <v>4265400</v>
      </c>
      <c r="I15" s="16">
        <f t="shared" si="5"/>
        <v>21327</v>
      </c>
      <c r="J15" s="16">
        <f t="shared" si="6"/>
        <v>4286727</v>
      </c>
      <c r="O15" s="17"/>
    </row>
    <row r="16" spans="1:15" x14ac:dyDescent="0.25">
      <c r="A16" s="7">
        <v>5</v>
      </c>
      <c r="B16" s="12" t="s">
        <v>40</v>
      </c>
      <c r="C16" s="2" t="s">
        <v>51</v>
      </c>
      <c r="D16" s="7" t="str">
        <f t="shared" si="2"/>
        <v>Sữa Chua Dừa</v>
      </c>
      <c r="E16" s="14">
        <v>1345</v>
      </c>
      <c r="F16" s="7">
        <f t="shared" si="3"/>
        <v>56</v>
      </c>
      <c r="G16" s="16">
        <f t="shared" si="4"/>
        <v>1</v>
      </c>
      <c r="H16" s="16">
        <f t="shared" si="7"/>
        <v>2690300</v>
      </c>
      <c r="I16" s="16">
        <f t="shared" si="5"/>
        <v>67257.5</v>
      </c>
      <c r="J16" s="16">
        <f t="shared" si="6"/>
        <v>2757557.5</v>
      </c>
    </row>
    <row r="17" spans="1:10" x14ac:dyDescent="0.25">
      <c r="A17" s="2">
        <v>6</v>
      </c>
      <c r="B17" s="12" t="s">
        <v>41</v>
      </c>
      <c r="C17" s="2" t="s">
        <v>52</v>
      </c>
      <c r="D17" s="7" t="str">
        <f t="shared" si="2"/>
        <v>Sữa Chua Vải</v>
      </c>
      <c r="E17" s="14">
        <v>976</v>
      </c>
      <c r="F17" s="7">
        <f t="shared" si="3"/>
        <v>40</v>
      </c>
      <c r="G17" s="16">
        <f t="shared" si="4"/>
        <v>16</v>
      </c>
      <c r="H17" s="16">
        <f t="shared" si="7"/>
        <v>2248000</v>
      </c>
      <c r="I17" s="16">
        <f t="shared" si="5"/>
        <v>44960</v>
      </c>
      <c r="J17" s="16">
        <f t="shared" si="6"/>
        <v>2292960</v>
      </c>
    </row>
    <row r="18" spans="1:10" x14ac:dyDescent="0.25">
      <c r="A18" s="7">
        <v>7</v>
      </c>
      <c r="B18" s="12" t="s">
        <v>42</v>
      </c>
      <c r="C18" s="2" t="s">
        <v>53</v>
      </c>
      <c r="D18" s="7" t="str">
        <f t="shared" si="2"/>
        <v>Sữa Chua Dâu</v>
      </c>
      <c r="E18" s="14">
        <v>159</v>
      </c>
      <c r="F18" s="7">
        <f t="shared" si="3"/>
        <v>6</v>
      </c>
      <c r="G18" s="16">
        <f t="shared" si="4"/>
        <v>15</v>
      </c>
      <c r="H18" s="16">
        <f t="shared" si="7"/>
        <v>354300</v>
      </c>
      <c r="I18" s="16">
        <f t="shared" si="5"/>
        <v>7086</v>
      </c>
      <c r="J18" s="16">
        <f t="shared" si="6"/>
        <v>361386</v>
      </c>
    </row>
    <row r="19" spans="1:10" x14ac:dyDescent="0.25">
      <c r="A19" s="2">
        <v>8</v>
      </c>
      <c r="B19" s="12" t="s">
        <v>43</v>
      </c>
      <c r="C19" s="2" t="s">
        <v>54</v>
      </c>
      <c r="D19" s="7" t="str">
        <f t="shared" si="2"/>
        <v>Sữa Tươi TT</v>
      </c>
      <c r="E19" s="14">
        <v>1259</v>
      </c>
      <c r="F19" s="7">
        <f t="shared" si="3"/>
        <v>52</v>
      </c>
      <c r="G19" s="16">
        <f t="shared" si="4"/>
        <v>11</v>
      </c>
      <c r="H19" s="16">
        <f t="shared" si="7"/>
        <v>3277800</v>
      </c>
      <c r="I19" s="16">
        <f t="shared" si="5"/>
        <v>81945</v>
      </c>
      <c r="J19" s="16">
        <f t="shared" si="6"/>
        <v>3359745</v>
      </c>
    </row>
    <row r="20" spans="1:10" x14ac:dyDescent="0.25">
      <c r="A20" s="7">
        <v>9</v>
      </c>
      <c r="B20" s="12" t="s">
        <v>44</v>
      </c>
      <c r="C20" s="2" t="s">
        <v>55</v>
      </c>
      <c r="D20" s="7" t="str">
        <f t="shared" si="2"/>
        <v>Sữa Tươi TT</v>
      </c>
      <c r="E20" s="14">
        <v>532</v>
      </c>
      <c r="F20" s="7">
        <f t="shared" si="3"/>
        <v>22</v>
      </c>
      <c r="G20" s="16">
        <f t="shared" si="4"/>
        <v>4</v>
      </c>
      <c r="H20" s="16">
        <f t="shared" si="7"/>
        <v>1384800</v>
      </c>
      <c r="I20" s="16">
        <f t="shared" si="5"/>
        <v>6924</v>
      </c>
      <c r="J20" s="16">
        <f t="shared" si="6"/>
        <v>1391724</v>
      </c>
    </row>
    <row r="21" spans="1:10" x14ac:dyDescent="0.25">
      <c r="A21" s="2">
        <v>10</v>
      </c>
      <c r="B21" s="12" t="s">
        <v>45</v>
      </c>
      <c r="C21" s="2" t="s">
        <v>56</v>
      </c>
      <c r="D21" s="7" t="str">
        <f t="shared" si="2"/>
        <v>Sữa Chua Vải</v>
      </c>
      <c r="E21" s="14">
        <v>450</v>
      </c>
      <c r="F21" s="7">
        <f t="shared" si="3"/>
        <v>18</v>
      </c>
      <c r="G21" s="16">
        <f t="shared" si="4"/>
        <v>18</v>
      </c>
      <c r="H21" s="16">
        <f t="shared" si="7"/>
        <v>1038600</v>
      </c>
      <c r="I21" s="16">
        <f t="shared" si="5"/>
        <v>25965</v>
      </c>
      <c r="J21" s="16">
        <f t="shared" si="6"/>
        <v>1064565</v>
      </c>
    </row>
    <row r="22" spans="1:10" x14ac:dyDescent="0.25">
      <c r="A22" s="7">
        <v>11</v>
      </c>
      <c r="B22" s="12" t="s">
        <v>46</v>
      </c>
      <c r="C22" s="2" t="s">
        <v>47</v>
      </c>
      <c r="D22" s="7" t="str">
        <f t="shared" si="2"/>
        <v>Sữa Chua Dừa</v>
      </c>
      <c r="E22" s="14">
        <v>152</v>
      </c>
      <c r="F22" s="7">
        <f t="shared" si="3"/>
        <v>6</v>
      </c>
      <c r="G22" s="16">
        <f t="shared" si="4"/>
        <v>8</v>
      </c>
      <c r="H22" s="16">
        <f t="shared" si="7"/>
        <v>306400</v>
      </c>
      <c r="I22" s="16">
        <f t="shared" si="5"/>
        <v>6128</v>
      </c>
      <c r="J22" s="16">
        <f t="shared" si="6"/>
        <v>312528</v>
      </c>
    </row>
    <row r="23" spans="1:10" x14ac:dyDescent="0.25">
      <c r="A23" s="2">
        <v>12</v>
      </c>
      <c r="B23" s="12" t="s">
        <v>37</v>
      </c>
      <c r="C23" s="2" t="s">
        <v>57</v>
      </c>
      <c r="D23" s="7" t="str">
        <f t="shared" si="2"/>
        <v>Sữa Chua Dừa</v>
      </c>
      <c r="E23" s="14">
        <v>349</v>
      </c>
      <c r="F23" s="7">
        <f t="shared" si="3"/>
        <v>14</v>
      </c>
      <c r="G23" s="16">
        <f t="shared" si="4"/>
        <v>13</v>
      </c>
      <c r="H23" s="16">
        <f t="shared" si="7"/>
        <v>701900</v>
      </c>
      <c r="I23" s="16">
        <f t="shared" si="5"/>
        <v>21057</v>
      </c>
      <c r="J23" s="16">
        <f t="shared" si="6"/>
        <v>722957</v>
      </c>
    </row>
    <row r="24" spans="1:10" x14ac:dyDescent="0.25">
      <c r="A24" s="7">
        <v>13</v>
      </c>
      <c r="B24" s="12" t="s">
        <v>38</v>
      </c>
      <c r="C24" s="2" t="s">
        <v>49</v>
      </c>
      <c r="D24" s="7" t="str">
        <f t="shared" si="2"/>
        <v>Sữa Chua Dâu</v>
      </c>
      <c r="E24" s="14">
        <v>480</v>
      </c>
      <c r="F24" s="7">
        <f t="shared" si="3"/>
        <v>20</v>
      </c>
      <c r="G24" s="16">
        <f t="shared" si="4"/>
        <v>0</v>
      </c>
      <c r="H24" s="16">
        <f t="shared" si="7"/>
        <v>1056000</v>
      </c>
      <c r="I24" s="16">
        <f t="shared" si="5"/>
        <v>31680</v>
      </c>
      <c r="J24" s="16">
        <f t="shared" si="6"/>
        <v>1087680</v>
      </c>
    </row>
    <row r="25" spans="1:10" x14ac:dyDescent="0.25">
      <c r="A25" s="2">
        <v>14</v>
      </c>
      <c r="B25" s="12" t="s">
        <v>39</v>
      </c>
      <c r="C25" s="2" t="s">
        <v>50</v>
      </c>
      <c r="D25" s="7" t="str">
        <f t="shared" si="2"/>
        <v>Sữa Chua Dừa</v>
      </c>
      <c r="E25" s="14">
        <v>2154</v>
      </c>
      <c r="F25" s="7">
        <f t="shared" si="3"/>
        <v>89</v>
      </c>
      <c r="G25" s="16">
        <f t="shared" si="4"/>
        <v>18</v>
      </c>
      <c r="H25" s="16">
        <f t="shared" si="7"/>
        <v>4313400</v>
      </c>
      <c r="I25" s="16">
        <f t="shared" si="5"/>
        <v>21567</v>
      </c>
      <c r="J25" s="16">
        <f t="shared" si="6"/>
        <v>4334967</v>
      </c>
    </row>
    <row r="26" spans="1:10" x14ac:dyDescent="0.25">
      <c r="A26" s="7">
        <v>15</v>
      </c>
      <c r="B26" s="12" t="s">
        <v>40</v>
      </c>
      <c r="C26" s="2" t="s">
        <v>51</v>
      </c>
      <c r="D26" s="7" t="str">
        <f t="shared" si="2"/>
        <v>Sữa Chua Dừa</v>
      </c>
      <c r="E26" s="14">
        <v>1369</v>
      </c>
      <c r="F26" s="7">
        <f t="shared" si="3"/>
        <v>57</v>
      </c>
      <c r="G26" s="16">
        <f t="shared" si="4"/>
        <v>1</v>
      </c>
      <c r="H26" s="16">
        <f t="shared" si="7"/>
        <v>2738300</v>
      </c>
      <c r="I26" s="16">
        <f t="shared" si="5"/>
        <v>68457.5</v>
      </c>
      <c r="J26" s="16">
        <f t="shared" si="6"/>
        <v>2806757.5</v>
      </c>
    </row>
    <row r="27" spans="1:10" x14ac:dyDescent="0.25">
      <c r="A27" s="2">
        <v>16</v>
      </c>
      <c r="B27" s="12" t="s">
        <v>41</v>
      </c>
      <c r="C27" s="2" t="s">
        <v>52</v>
      </c>
      <c r="D27" s="7" t="str">
        <f t="shared" si="2"/>
        <v>Sữa Chua Vải</v>
      </c>
      <c r="E27" s="14">
        <v>1000</v>
      </c>
      <c r="F27" s="7">
        <f t="shared" si="3"/>
        <v>41</v>
      </c>
      <c r="G27" s="16">
        <f t="shared" si="4"/>
        <v>16</v>
      </c>
      <c r="H27" s="16">
        <f t="shared" si="7"/>
        <v>2303200</v>
      </c>
      <c r="I27" s="16">
        <f t="shared" si="5"/>
        <v>46064</v>
      </c>
      <c r="J27" s="16">
        <f t="shared" si="6"/>
        <v>2349264</v>
      </c>
    </row>
    <row r="28" spans="1:10" x14ac:dyDescent="0.25">
      <c r="A28" s="7">
        <v>17</v>
      </c>
      <c r="B28" s="12" t="s">
        <v>42</v>
      </c>
      <c r="C28" s="2" t="s">
        <v>53</v>
      </c>
      <c r="D28" s="7" t="str">
        <f t="shared" si="2"/>
        <v>Sữa Chua Dâu</v>
      </c>
      <c r="E28" s="14">
        <v>183</v>
      </c>
      <c r="F28" s="7">
        <f t="shared" si="3"/>
        <v>7</v>
      </c>
      <c r="G28" s="16">
        <f t="shared" si="4"/>
        <v>15</v>
      </c>
      <c r="H28" s="16">
        <f t="shared" si="7"/>
        <v>407100</v>
      </c>
      <c r="I28" s="16">
        <f t="shared" si="5"/>
        <v>8142</v>
      </c>
      <c r="J28" s="16">
        <f t="shared" si="6"/>
        <v>415242</v>
      </c>
    </row>
    <row r="29" spans="1:10" x14ac:dyDescent="0.25">
      <c r="A29" s="7">
        <v>18</v>
      </c>
      <c r="B29" s="12" t="s">
        <v>43</v>
      </c>
      <c r="C29" s="2" t="s">
        <v>54</v>
      </c>
      <c r="D29" s="7" t="str">
        <f t="shared" si="2"/>
        <v>Sữa Tươi TT</v>
      </c>
      <c r="E29" s="14">
        <v>1283</v>
      </c>
      <c r="F29" s="7">
        <f t="shared" si="3"/>
        <v>53</v>
      </c>
      <c r="G29" s="16">
        <f t="shared" si="4"/>
        <v>11</v>
      </c>
      <c r="H29" s="16">
        <f t="shared" si="7"/>
        <v>3340200</v>
      </c>
      <c r="I29" s="16">
        <f t="shared" si="5"/>
        <v>83505</v>
      </c>
      <c r="J29" s="16">
        <f t="shared" si="6"/>
        <v>3423705</v>
      </c>
    </row>
    <row r="30" spans="1:10" x14ac:dyDescent="0.25">
      <c r="A30" s="7">
        <v>19</v>
      </c>
      <c r="B30" s="12" t="s">
        <v>44</v>
      </c>
      <c r="C30" s="2" t="s">
        <v>55</v>
      </c>
      <c r="D30" s="7" t="str">
        <f t="shared" si="2"/>
        <v>Sữa Tươi TT</v>
      </c>
      <c r="E30" s="14">
        <v>556</v>
      </c>
      <c r="F30" s="7">
        <f t="shared" si="3"/>
        <v>23</v>
      </c>
      <c r="G30" s="16">
        <f t="shared" si="4"/>
        <v>4</v>
      </c>
      <c r="H30" s="16">
        <f t="shared" si="7"/>
        <v>1447200</v>
      </c>
      <c r="I30" s="16">
        <f t="shared" si="5"/>
        <v>7236</v>
      </c>
      <c r="J30" s="16">
        <f t="shared" si="6"/>
        <v>1454436</v>
      </c>
    </row>
    <row r="31" spans="1:10" x14ac:dyDescent="0.25">
      <c r="A31" s="7">
        <v>20</v>
      </c>
      <c r="B31" s="12" t="s">
        <v>45</v>
      </c>
      <c r="C31" s="2" t="s">
        <v>56</v>
      </c>
      <c r="D31" s="7" t="str">
        <f t="shared" si="2"/>
        <v>Sữa Chua Vải</v>
      </c>
      <c r="E31" s="14">
        <v>474</v>
      </c>
      <c r="F31" s="7">
        <f t="shared" si="3"/>
        <v>19</v>
      </c>
      <c r="G31" s="16">
        <f t="shared" si="4"/>
        <v>18</v>
      </c>
      <c r="H31" s="16">
        <f t="shared" si="7"/>
        <v>1093800</v>
      </c>
      <c r="I31" s="16">
        <f t="shared" si="5"/>
        <v>27345</v>
      </c>
      <c r="J31" s="16">
        <f t="shared" si="6"/>
        <v>1121145</v>
      </c>
    </row>
  </sheetData>
  <mergeCells count="6">
    <mergeCell ref="A1:D1"/>
    <mergeCell ref="F1:G1"/>
    <mergeCell ref="I1:K1"/>
    <mergeCell ref="A9:C10"/>
    <mergeCell ref="D9:J9"/>
    <mergeCell ref="D10:J1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5F65D-F326-4100-A91C-C47D5D5F8D7F}">
  <dimension ref="A1:O31"/>
  <sheetViews>
    <sheetView zoomScale="85" zoomScaleNormal="85" workbookViewId="0">
      <selection activeCell="L18" sqref="L18"/>
    </sheetView>
  </sheetViews>
  <sheetFormatPr defaultRowHeight="16.5" x14ac:dyDescent="0.25"/>
  <cols>
    <col min="1" max="1" width="6.85546875" style="1" customWidth="1"/>
    <col min="2" max="2" width="18.28515625" style="1" bestFit="1" customWidth="1"/>
    <col min="3" max="3" width="12.85546875" style="1" bestFit="1" customWidth="1"/>
    <col min="4" max="4" width="18.28515625" style="1" bestFit="1" customWidth="1"/>
    <col min="5" max="5" width="9.7109375" style="1" bestFit="1" customWidth="1"/>
    <col min="6" max="6" width="11.28515625" style="1" bestFit="1" customWidth="1"/>
    <col min="7" max="7" width="11.28515625" style="1" customWidth="1"/>
    <col min="8" max="8" width="13.140625" style="1" bestFit="1" customWidth="1"/>
    <col min="9" max="9" width="18.28515625" style="1" bestFit="1" customWidth="1"/>
    <col min="10" max="10" width="13.85546875" style="1" bestFit="1" customWidth="1"/>
    <col min="11" max="11" width="13.5703125" style="1" bestFit="1" customWidth="1"/>
    <col min="12" max="14" width="9.140625" style="1"/>
    <col min="15" max="15" width="10" style="1" bestFit="1" customWidth="1"/>
    <col min="16" max="16384" width="9.140625" style="1"/>
  </cols>
  <sheetData>
    <row r="1" spans="1:15" ht="39" customHeight="1" x14ac:dyDescent="0.25">
      <c r="A1" s="23" t="s">
        <v>0</v>
      </c>
      <c r="B1" s="23"/>
      <c r="C1" s="23"/>
      <c r="D1" s="23"/>
      <c r="F1" s="24" t="s">
        <v>15</v>
      </c>
      <c r="G1" s="24"/>
      <c r="I1" s="23" t="s">
        <v>23</v>
      </c>
      <c r="J1" s="23"/>
      <c r="K1" s="23"/>
    </row>
    <row r="2" spans="1:15" ht="49.5" x14ac:dyDescent="0.25">
      <c r="A2" s="19" t="s">
        <v>1</v>
      </c>
      <c r="B2" s="18" t="s">
        <v>2</v>
      </c>
      <c r="C2" s="18" t="s">
        <v>3</v>
      </c>
      <c r="D2" s="18" t="s">
        <v>4</v>
      </c>
      <c r="F2" s="18" t="s">
        <v>16</v>
      </c>
      <c r="G2" s="19" t="s">
        <v>17</v>
      </c>
      <c r="I2" s="18" t="s">
        <v>2</v>
      </c>
      <c r="J2" s="18" t="s">
        <v>24</v>
      </c>
      <c r="K2" s="18" t="s">
        <v>25</v>
      </c>
    </row>
    <row r="3" spans="1:15" x14ac:dyDescent="0.25">
      <c r="A3" s="2" t="s">
        <v>5</v>
      </c>
      <c r="B3" s="2" t="s">
        <v>10</v>
      </c>
      <c r="C3" s="15">
        <v>2000</v>
      </c>
      <c r="D3" s="15">
        <v>2300</v>
      </c>
      <c r="F3" s="6" t="s">
        <v>18</v>
      </c>
      <c r="G3" s="5">
        <v>0.02</v>
      </c>
      <c r="I3" s="2" t="s">
        <v>10</v>
      </c>
      <c r="J3" s="16">
        <f>SUMIF($D$12:$D$31,I3,$H$12:$H$31)</f>
        <v>0</v>
      </c>
      <c r="K3" s="16">
        <f>SUMIF($D$12:$D$31,I3,$J$12:$J$31)</f>
        <v>0</v>
      </c>
    </row>
    <row r="4" spans="1:15" x14ac:dyDescent="0.25">
      <c r="A4" s="2" t="s">
        <v>6</v>
      </c>
      <c r="B4" s="2" t="s">
        <v>11</v>
      </c>
      <c r="C4" s="15">
        <v>2400</v>
      </c>
      <c r="D4" s="15">
        <v>2700</v>
      </c>
      <c r="F4" s="6" t="s">
        <v>19</v>
      </c>
      <c r="G4" s="5">
        <v>5.0000000000000001E-3</v>
      </c>
      <c r="I4" s="2" t="s">
        <v>11</v>
      </c>
      <c r="J4" s="16">
        <f t="shared" ref="J4:J7" si="0">SUMIF($D$12:$D$31,I4,$H$12:$H$31)</f>
        <v>0</v>
      </c>
      <c r="K4" s="16">
        <f t="shared" ref="K4:K7" si="1">SUMIF($D$12:$D$31,I4,$J$12:$J$31)</f>
        <v>0</v>
      </c>
    </row>
    <row r="5" spans="1:15" x14ac:dyDescent="0.25">
      <c r="A5" s="2" t="s">
        <v>7</v>
      </c>
      <c r="B5" s="2" t="s">
        <v>12</v>
      </c>
      <c r="C5" s="15">
        <v>2200</v>
      </c>
      <c r="D5" s="15">
        <v>2500</v>
      </c>
      <c r="F5" s="6" t="s">
        <v>20</v>
      </c>
      <c r="G5" s="5">
        <v>0.01</v>
      </c>
      <c r="I5" s="2" t="s">
        <v>12</v>
      </c>
      <c r="J5" s="16">
        <f t="shared" si="0"/>
        <v>0</v>
      </c>
      <c r="K5" s="16">
        <f t="shared" si="1"/>
        <v>0</v>
      </c>
    </row>
    <row r="6" spans="1:15" x14ac:dyDescent="0.25">
      <c r="A6" s="2" t="s">
        <v>8</v>
      </c>
      <c r="B6" s="2" t="s">
        <v>13</v>
      </c>
      <c r="C6" s="15">
        <v>2600</v>
      </c>
      <c r="D6" s="15">
        <v>3000</v>
      </c>
      <c r="F6" s="6" t="s">
        <v>21</v>
      </c>
      <c r="G6" s="5">
        <v>0.03</v>
      </c>
      <c r="I6" s="2" t="s">
        <v>13</v>
      </c>
      <c r="J6" s="16">
        <f t="shared" si="0"/>
        <v>0</v>
      </c>
      <c r="K6" s="16">
        <f t="shared" si="1"/>
        <v>0</v>
      </c>
    </row>
    <row r="7" spans="1:15" x14ac:dyDescent="0.25">
      <c r="A7" s="2" t="s">
        <v>9</v>
      </c>
      <c r="B7" s="2" t="s">
        <v>14</v>
      </c>
      <c r="C7" s="15">
        <v>2300</v>
      </c>
      <c r="D7" s="15">
        <v>2500</v>
      </c>
      <c r="F7" s="6" t="s">
        <v>22</v>
      </c>
      <c r="G7" s="5">
        <v>2.5000000000000001E-2</v>
      </c>
      <c r="I7" s="2" t="s">
        <v>14</v>
      </c>
      <c r="J7" s="16">
        <f t="shared" si="0"/>
        <v>0</v>
      </c>
      <c r="K7" s="16">
        <f t="shared" si="1"/>
        <v>0</v>
      </c>
    </row>
    <row r="8" spans="1:15" ht="17.25" thickBot="1" x14ac:dyDescent="0.3"/>
    <row r="9" spans="1:15" x14ac:dyDescent="0.25">
      <c r="A9" s="25" t="s">
        <v>26</v>
      </c>
      <c r="B9" s="26"/>
      <c r="C9" s="27"/>
      <c r="D9" s="31" t="s">
        <v>27</v>
      </c>
      <c r="E9" s="32"/>
      <c r="F9" s="32"/>
      <c r="G9" s="32"/>
      <c r="H9" s="32"/>
      <c r="I9" s="32"/>
      <c r="J9" s="33"/>
    </row>
    <row r="10" spans="1:15" ht="17.25" thickBot="1" x14ac:dyDescent="0.3">
      <c r="A10" s="28"/>
      <c r="B10" s="29"/>
      <c r="C10" s="30"/>
      <c r="D10" s="34" t="s">
        <v>28</v>
      </c>
      <c r="E10" s="35"/>
      <c r="F10" s="35"/>
      <c r="G10" s="35"/>
      <c r="H10" s="35"/>
      <c r="I10" s="35"/>
      <c r="J10" s="36"/>
    </row>
    <row r="11" spans="1:15" ht="33.75" thickBot="1" x14ac:dyDescent="0.3">
      <c r="A11" s="20" t="s">
        <v>29</v>
      </c>
      <c r="B11" s="21" t="s">
        <v>30</v>
      </c>
      <c r="C11" s="21" t="s">
        <v>35</v>
      </c>
      <c r="D11" s="21" t="s">
        <v>2</v>
      </c>
      <c r="E11" s="21" t="s">
        <v>58</v>
      </c>
      <c r="F11" s="21" t="s">
        <v>32</v>
      </c>
      <c r="G11" s="21" t="s">
        <v>33</v>
      </c>
      <c r="H11" s="21" t="s">
        <v>24</v>
      </c>
      <c r="I11" s="21" t="s">
        <v>34</v>
      </c>
      <c r="J11" s="22" t="s">
        <v>25</v>
      </c>
    </row>
    <row r="12" spans="1:15" x14ac:dyDescent="0.25">
      <c r="A12" s="7">
        <v>1</v>
      </c>
      <c r="B12" s="11" t="s">
        <v>36</v>
      </c>
      <c r="C12" s="7" t="s">
        <v>47</v>
      </c>
      <c r="D12" s="7" t="str">
        <f>VLOOKUP(LEFT(C12,2),$A$3:$B$7,2,0)</f>
        <v>Sữa Chua Dừa</v>
      </c>
      <c r="E12" s="13">
        <v>128</v>
      </c>
      <c r="F12" s="16">
        <f>INT(E12/24)</f>
        <v>5</v>
      </c>
      <c r="G12" s="16">
        <f>MOD(E12,24)</f>
        <v>8</v>
      </c>
      <c r="H12" s="16"/>
      <c r="I12" s="16"/>
      <c r="J12" s="16"/>
    </row>
    <row r="13" spans="1:15" x14ac:dyDescent="0.25">
      <c r="A13" s="2">
        <v>2</v>
      </c>
      <c r="B13" s="12" t="s">
        <v>37</v>
      </c>
      <c r="C13" s="2" t="s">
        <v>48</v>
      </c>
      <c r="D13" s="7" t="str">
        <f t="shared" ref="D13:D31" si="2">VLOOKUP(LEFT(C13,2),$A$3:$B$7,2,0)</f>
        <v>Sữa Chua Chanh</v>
      </c>
      <c r="E13" s="14">
        <v>325</v>
      </c>
      <c r="F13" s="16">
        <f t="shared" ref="F13:F31" si="3">INT(E13/24)</f>
        <v>13</v>
      </c>
      <c r="G13" s="16">
        <f t="shared" ref="G13:G31" si="4">MOD(E13,24)</f>
        <v>13</v>
      </c>
      <c r="H13" s="16"/>
      <c r="I13" s="16"/>
      <c r="J13" s="16"/>
    </row>
    <row r="14" spans="1:15" x14ac:dyDescent="0.25">
      <c r="A14" s="7">
        <v>3</v>
      </c>
      <c r="B14" s="12" t="s">
        <v>38</v>
      </c>
      <c r="C14" s="2" t="s">
        <v>49</v>
      </c>
      <c r="D14" s="7" t="str">
        <f t="shared" si="2"/>
        <v>Sữa Chua Dâu</v>
      </c>
      <c r="E14" s="14">
        <v>456</v>
      </c>
      <c r="F14" s="16">
        <f t="shared" si="3"/>
        <v>19</v>
      </c>
      <c r="G14" s="16">
        <f t="shared" si="4"/>
        <v>0</v>
      </c>
      <c r="H14" s="16"/>
      <c r="I14" s="16"/>
      <c r="J14" s="16"/>
      <c r="O14" s="17"/>
    </row>
    <row r="15" spans="1:15" x14ac:dyDescent="0.25">
      <c r="A15" s="2">
        <v>4</v>
      </c>
      <c r="B15" s="12" t="s">
        <v>39</v>
      </c>
      <c r="C15" s="2" t="s">
        <v>50</v>
      </c>
      <c r="D15" s="7" t="str">
        <f t="shared" si="2"/>
        <v>Sữa Chua Dừa</v>
      </c>
      <c r="E15" s="14">
        <v>2130</v>
      </c>
      <c r="F15" s="16">
        <f t="shared" si="3"/>
        <v>88</v>
      </c>
      <c r="G15" s="16">
        <f t="shared" si="4"/>
        <v>18</v>
      </c>
      <c r="H15" s="16"/>
      <c r="I15" s="16"/>
      <c r="J15" s="16"/>
      <c r="O15" s="17"/>
    </row>
    <row r="16" spans="1:15" x14ac:dyDescent="0.25">
      <c r="A16" s="7">
        <v>5</v>
      </c>
      <c r="B16" s="12" t="s">
        <v>40</v>
      </c>
      <c r="C16" s="2" t="s">
        <v>51</v>
      </c>
      <c r="D16" s="7" t="str">
        <f t="shared" si="2"/>
        <v>Sữa Chua Dừa</v>
      </c>
      <c r="E16" s="14">
        <v>1345</v>
      </c>
      <c r="F16" s="16">
        <f t="shared" si="3"/>
        <v>56</v>
      </c>
      <c r="G16" s="16">
        <f t="shared" si="4"/>
        <v>1</v>
      </c>
      <c r="H16" s="16"/>
      <c r="I16" s="16"/>
      <c r="J16" s="16"/>
    </row>
    <row r="17" spans="1:14" x14ac:dyDescent="0.25">
      <c r="A17" s="2">
        <v>6</v>
      </c>
      <c r="B17" s="12" t="s">
        <v>41</v>
      </c>
      <c r="C17" s="2" t="s">
        <v>52</v>
      </c>
      <c r="D17" s="7" t="str">
        <f t="shared" si="2"/>
        <v>Sữa Chua Vải</v>
      </c>
      <c r="E17" s="14">
        <v>976</v>
      </c>
      <c r="F17" s="16">
        <f t="shared" si="3"/>
        <v>40</v>
      </c>
      <c r="G17" s="16">
        <f t="shared" si="4"/>
        <v>16</v>
      </c>
      <c r="H17" s="16"/>
      <c r="I17" s="16"/>
      <c r="J17" s="16"/>
      <c r="N17" s="1">
        <f>5*24</f>
        <v>120</v>
      </c>
    </row>
    <row r="18" spans="1:14" x14ac:dyDescent="0.25">
      <c r="A18" s="7">
        <v>7</v>
      </c>
      <c r="B18" s="12" t="s">
        <v>42</v>
      </c>
      <c r="C18" s="2" t="s">
        <v>53</v>
      </c>
      <c r="D18" s="7" t="str">
        <f t="shared" si="2"/>
        <v>Sữa Chua Dâu</v>
      </c>
      <c r="E18" s="14">
        <v>159</v>
      </c>
      <c r="F18" s="16">
        <f t="shared" si="3"/>
        <v>6</v>
      </c>
      <c r="G18" s="16">
        <f t="shared" si="4"/>
        <v>15</v>
      </c>
      <c r="H18" s="16"/>
      <c r="I18" s="16"/>
      <c r="J18" s="16"/>
    </row>
    <row r="19" spans="1:14" x14ac:dyDescent="0.25">
      <c r="A19" s="2">
        <v>8</v>
      </c>
      <c r="B19" s="12" t="s">
        <v>43</v>
      </c>
      <c r="C19" s="2" t="s">
        <v>54</v>
      </c>
      <c r="D19" s="7" t="str">
        <f t="shared" si="2"/>
        <v>Sữa Tươi TT</v>
      </c>
      <c r="E19" s="14">
        <v>1259</v>
      </c>
      <c r="F19" s="16">
        <f t="shared" si="3"/>
        <v>52</v>
      </c>
      <c r="G19" s="16">
        <f t="shared" si="4"/>
        <v>11</v>
      </c>
      <c r="H19" s="16"/>
      <c r="I19" s="16"/>
      <c r="J19" s="16"/>
    </row>
    <row r="20" spans="1:14" x14ac:dyDescent="0.25">
      <c r="A20" s="7">
        <v>9</v>
      </c>
      <c r="B20" s="12" t="s">
        <v>44</v>
      </c>
      <c r="C20" s="2" t="s">
        <v>55</v>
      </c>
      <c r="D20" s="7" t="str">
        <f t="shared" si="2"/>
        <v>Sữa Tươi TT</v>
      </c>
      <c r="E20" s="14">
        <v>532</v>
      </c>
      <c r="F20" s="16">
        <f t="shared" si="3"/>
        <v>22</v>
      </c>
      <c r="G20" s="16">
        <f t="shared" si="4"/>
        <v>4</v>
      </c>
      <c r="H20" s="16"/>
      <c r="I20" s="16"/>
      <c r="J20" s="16"/>
    </row>
    <row r="21" spans="1:14" x14ac:dyDescent="0.25">
      <c r="A21" s="2">
        <v>10</v>
      </c>
      <c r="B21" s="12" t="s">
        <v>45</v>
      </c>
      <c r="C21" s="2" t="s">
        <v>56</v>
      </c>
      <c r="D21" s="7" t="str">
        <f t="shared" si="2"/>
        <v>Sữa Chua Vải</v>
      </c>
      <c r="E21" s="14">
        <v>450</v>
      </c>
      <c r="F21" s="16">
        <f t="shared" si="3"/>
        <v>18</v>
      </c>
      <c r="G21" s="16">
        <f t="shared" si="4"/>
        <v>18</v>
      </c>
      <c r="H21" s="16"/>
      <c r="I21" s="16"/>
      <c r="J21" s="16"/>
    </row>
    <row r="22" spans="1:14" x14ac:dyDescent="0.25">
      <c r="A22" s="7">
        <v>11</v>
      </c>
      <c r="B22" s="12" t="s">
        <v>46</v>
      </c>
      <c r="C22" s="2" t="s">
        <v>47</v>
      </c>
      <c r="D22" s="7" t="str">
        <f t="shared" si="2"/>
        <v>Sữa Chua Dừa</v>
      </c>
      <c r="E22" s="14">
        <v>152</v>
      </c>
      <c r="F22" s="16">
        <f t="shared" si="3"/>
        <v>6</v>
      </c>
      <c r="G22" s="16">
        <f t="shared" si="4"/>
        <v>8</v>
      </c>
      <c r="H22" s="16"/>
      <c r="I22" s="16"/>
      <c r="J22" s="16"/>
    </row>
    <row r="23" spans="1:14" x14ac:dyDescent="0.25">
      <c r="A23" s="2">
        <v>12</v>
      </c>
      <c r="B23" s="12" t="s">
        <v>37</v>
      </c>
      <c r="C23" s="2" t="s">
        <v>57</v>
      </c>
      <c r="D23" s="7" t="str">
        <f t="shared" si="2"/>
        <v>Sữa Chua Dừa</v>
      </c>
      <c r="E23" s="14">
        <v>349</v>
      </c>
      <c r="F23" s="16">
        <f t="shared" si="3"/>
        <v>14</v>
      </c>
      <c r="G23" s="16">
        <f t="shared" si="4"/>
        <v>13</v>
      </c>
      <c r="H23" s="16"/>
      <c r="I23" s="16"/>
      <c r="J23" s="16"/>
    </row>
    <row r="24" spans="1:14" x14ac:dyDescent="0.25">
      <c r="A24" s="7">
        <v>13</v>
      </c>
      <c r="B24" s="12" t="s">
        <v>38</v>
      </c>
      <c r="C24" s="2" t="s">
        <v>49</v>
      </c>
      <c r="D24" s="7" t="str">
        <f t="shared" si="2"/>
        <v>Sữa Chua Dâu</v>
      </c>
      <c r="E24" s="14">
        <v>480</v>
      </c>
      <c r="F24" s="16">
        <f t="shared" si="3"/>
        <v>20</v>
      </c>
      <c r="G24" s="16">
        <f t="shared" si="4"/>
        <v>0</v>
      </c>
      <c r="H24" s="16"/>
      <c r="I24" s="16"/>
      <c r="J24" s="16"/>
    </row>
    <row r="25" spans="1:14" x14ac:dyDescent="0.25">
      <c r="A25" s="2">
        <v>14</v>
      </c>
      <c r="B25" s="12" t="s">
        <v>39</v>
      </c>
      <c r="C25" s="2" t="s">
        <v>50</v>
      </c>
      <c r="D25" s="7" t="str">
        <f t="shared" si="2"/>
        <v>Sữa Chua Dừa</v>
      </c>
      <c r="E25" s="14">
        <v>2154</v>
      </c>
      <c r="F25" s="16">
        <f t="shared" si="3"/>
        <v>89</v>
      </c>
      <c r="G25" s="16">
        <f t="shared" si="4"/>
        <v>18</v>
      </c>
      <c r="H25" s="16"/>
      <c r="I25" s="16"/>
      <c r="J25" s="16"/>
    </row>
    <row r="26" spans="1:14" x14ac:dyDescent="0.25">
      <c r="A26" s="7">
        <v>15</v>
      </c>
      <c r="B26" s="12" t="s">
        <v>40</v>
      </c>
      <c r="C26" s="2" t="s">
        <v>51</v>
      </c>
      <c r="D26" s="7" t="str">
        <f t="shared" si="2"/>
        <v>Sữa Chua Dừa</v>
      </c>
      <c r="E26" s="14">
        <v>1369</v>
      </c>
      <c r="F26" s="16">
        <f t="shared" si="3"/>
        <v>57</v>
      </c>
      <c r="G26" s="16">
        <f t="shared" si="4"/>
        <v>1</v>
      </c>
      <c r="H26" s="16"/>
      <c r="I26" s="16"/>
      <c r="J26" s="16"/>
    </row>
    <row r="27" spans="1:14" x14ac:dyDescent="0.25">
      <c r="A27" s="2">
        <v>16</v>
      </c>
      <c r="B27" s="12" t="s">
        <v>41</v>
      </c>
      <c r="C27" s="2" t="s">
        <v>52</v>
      </c>
      <c r="D27" s="7" t="str">
        <f t="shared" si="2"/>
        <v>Sữa Chua Vải</v>
      </c>
      <c r="E27" s="14">
        <v>1000</v>
      </c>
      <c r="F27" s="16">
        <f t="shared" si="3"/>
        <v>41</v>
      </c>
      <c r="G27" s="16">
        <f t="shared" si="4"/>
        <v>16</v>
      </c>
      <c r="H27" s="16"/>
      <c r="I27" s="16"/>
      <c r="J27" s="16"/>
    </row>
    <row r="28" spans="1:14" x14ac:dyDescent="0.25">
      <c r="A28" s="7">
        <v>17</v>
      </c>
      <c r="B28" s="12" t="s">
        <v>42</v>
      </c>
      <c r="C28" s="2" t="s">
        <v>53</v>
      </c>
      <c r="D28" s="7" t="str">
        <f t="shared" si="2"/>
        <v>Sữa Chua Dâu</v>
      </c>
      <c r="E28" s="14">
        <v>183</v>
      </c>
      <c r="F28" s="16">
        <f t="shared" si="3"/>
        <v>7</v>
      </c>
      <c r="G28" s="16">
        <f t="shared" si="4"/>
        <v>15</v>
      </c>
      <c r="H28" s="16"/>
      <c r="I28" s="16"/>
      <c r="J28" s="16"/>
    </row>
    <row r="29" spans="1:14" x14ac:dyDescent="0.25">
      <c r="A29" s="7">
        <v>18</v>
      </c>
      <c r="B29" s="12" t="s">
        <v>43</v>
      </c>
      <c r="C29" s="2" t="s">
        <v>54</v>
      </c>
      <c r="D29" s="7" t="str">
        <f t="shared" si="2"/>
        <v>Sữa Tươi TT</v>
      </c>
      <c r="E29" s="14">
        <v>1283</v>
      </c>
      <c r="F29" s="16">
        <f t="shared" si="3"/>
        <v>53</v>
      </c>
      <c r="G29" s="16">
        <f t="shared" si="4"/>
        <v>11</v>
      </c>
      <c r="H29" s="16"/>
      <c r="I29" s="16"/>
      <c r="J29" s="16"/>
    </row>
    <row r="30" spans="1:14" x14ac:dyDescent="0.25">
      <c r="A30" s="7">
        <v>19</v>
      </c>
      <c r="B30" s="12" t="s">
        <v>44</v>
      </c>
      <c r="C30" s="2" t="s">
        <v>55</v>
      </c>
      <c r="D30" s="7" t="str">
        <f t="shared" si="2"/>
        <v>Sữa Tươi TT</v>
      </c>
      <c r="E30" s="14">
        <v>556</v>
      </c>
      <c r="F30" s="16">
        <f t="shared" si="3"/>
        <v>23</v>
      </c>
      <c r="G30" s="16">
        <f t="shared" si="4"/>
        <v>4</v>
      </c>
      <c r="H30" s="16"/>
      <c r="I30" s="16"/>
      <c r="J30" s="16"/>
    </row>
    <row r="31" spans="1:14" x14ac:dyDescent="0.25">
      <c r="A31" s="7">
        <v>20</v>
      </c>
      <c r="B31" s="12" t="s">
        <v>45</v>
      </c>
      <c r="C31" s="2" t="s">
        <v>56</v>
      </c>
      <c r="D31" s="7" t="str">
        <f>VLOOKUP(LEFT(C31,2),$A$3:$B$7,2,0)</f>
        <v>Sữa Chua Vải</v>
      </c>
      <c r="E31" s="14">
        <v>474</v>
      </c>
      <c r="F31" s="16">
        <f t="shared" si="3"/>
        <v>19</v>
      </c>
      <c r="G31" s="16">
        <f t="shared" si="4"/>
        <v>18</v>
      </c>
      <c r="H31" s="16"/>
      <c r="I31" s="16"/>
      <c r="J31" s="16"/>
    </row>
  </sheetData>
  <mergeCells count="6">
    <mergeCell ref="A1:D1"/>
    <mergeCell ref="F1:G1"/>
    <mergeCell ref="I1:K1"/>
    <mergeCell ref="A9:C10"/>
    <mergeCell ref="D9:J9"/>
    <mergeCell ref="D10:J1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26110700965-ĐẶNG THANH DUY</vt:lpstr>
      <vt:lpstr>26110700965-ĐẶNG THANH DUY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Duy Group</dc:creator>
  <cp:lastModifiedBy>Thanh Duy Group</cp:lastModifiedBy>
  <dcterms:created xsi:type="dcterms:W3CDTF">2015-06-05T18:17:20Z</dcterms:created>
  <dcterms:modified xsi:type="dcterms:W3CDTF">2026-08-27T15:55:36Z</dcterms:modified>
</cp:coreProperties>
</file>